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224"/>
  <workbookPr/>
  <mc:AlternateContent xmlns:mc="http://schemas.openxmlformats.org/markup-compatibility/2006">
    <mc:Choice Requires="x15">
      <x15ac:absPath xmlns:x15ac="http://schemas.microsoft.com/office/spreadsheetml/2010/11/ac" url="/Users/emiliomercuri/Dropbox/1. Ensino-UFPR/2. PPGEA/EAMB7014 - Fundamentos de Engenharia Ambiental/Aulas/Aula Qualidade da Água 2/"/>
    </mc:Choice>
  </mc:AlternateContent>
  <bookViews>
    <workbookView xWindow="0" yWindow="460" windowWidth="28800" windowHeight="16060" tabRatio="500" activeTab="2"/>
  </bookViews>
  <sheets>
    <sheet name="Dados Laboratoriais e Gráfico" sheetId="1" r:id="rId1"/>
    <sheet name="Lag time" sheetId="2" r:id="rId2"/>
    <sheet name="Determinação de L e k1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" i="3" l="1"/>
  <c r="Q7" i="3"/>
  <c r="D4" i="3"/>
  <c r="B4" i="3"/>
  <c r="C31" i="3"/>
  <c r="C32" i="3"/>
  <c r="C33" i="3"/>
  <c r="C34" i="3"/>
  <c r="C35" i="3"/>
  <c r="C36" i="3"/>
  <c r="C37" i="3"/>
  <c r="C30" i="3"/>
  <c r="B5" i="3"/>
  <c r="D5" i="3"/>
  <c r="B6" i="3"/>
  <c r="D6" i="3"/>
  <c r="B7" i="3"/>
  <c r="D7" i="3"/>
  <c r="B8" i="3"/>
  <c r="D8" i="3"/>
  <c r="B9" i="3"/>
  <c r="D9" i="3"/>
  <c r="B10" i="3"/>
  <c r="D10" i="3"/>
  <c r="B11" i="3"/>
  <c r="D11" i="3"/>
  <c r="A3" i="3"/>
  <c r="A3" i="1"/>
</calcChain>
</file>

<file path=xl/sharedStrings.xml><?xml version="1.0" encoding="utf-8"?>
<sst xmlns="http://schemas.openxmlformats.org/spreadsheetml/2006/main" count="33" uniqueCount="29">
  <si>
    <t>Dados do resultado do teste de DBO:</t>
  </si>
  <si>
    <t>Tempo (dias)</t>
  </si>
  <si>
    <t>DBO (mg/L)</t>
  </si>
  <si>
    <t xml:space="preserve">É o período em que as bactérias individuais estão amadurecendo e ainda não são capazes de se dividir. </t>
  </si>
  <si>
    <t>Durante a fase de latência do ciclo de crescimento bacteriano, ocorre a síntese de RNA, enzimas e outras moléculas.</t>
  </si>
  <si>
    <r>
      <t xml:space="preserve">Durante a </t>
    </r>
    <r>
      <rPr>
        <b/>
        <sz val="20"/>
        <color theme="1"/>
        <rFont val="Calibri"/>
        <scheme val="minor"/>
      </rPr>
      <t>fase de latência</t>
    </r>
    <r>
      <rPr>
        <sz val="20"/>
        <color theme="1"/>
        <rFont val="Calibri"/>
        <family val="2"/>
        <scheme val="minor"/>
      </rPr>
      <t xml:space="preserve">, as bactérias se adaptam às condições de crescimento. </t>
    </r>
  </si>
  <si>
    <t>Determinação dos Parâmetros</t>
  </si>
  <si>
    <t>Tempo Corrigido (dias)</t>
  </si>
  <si>
    <t>Etapas:</t>
  </si>
  <si>
    <t>1. Plotar DBO medida vs tempo; Coluna (3) vs (1)</t>
  </si>
  <si>
    <t>4. Plotar Coluna (4) vs Coluna (2)</t>
  </si>
  <si>
    <t>5. Ajuste de curva e determinação da equação da curva</t>
  </si>
  <si>
    <t>Tempo de Latência:</t>
  </si>
  <si>
    <t>7. Determinar L (DBO última) e K1 (desoxigenação)</t>
  </si>
  <si>
    <t>8. Plotar a Equação resultante da DBO</t>
  </si>
  <si>
    <t>6. Determinar coeficientes linear (b) e angular (m)</t>
  </si>
  <si>
    <t>3. Calcular a Coluna (4) usando o tempo corrigido e a DBO medida</t>
  </si>
  <si>
    <t>2. Se existir um lag time, subtraia-o do tempo Coluna (1) para ober o tempo corrigido</t>
  </si>
  <si>
    <t>-</t>
  </si>
  <si>
    <t>dia</t>
  </si>
  <si>
    <r>
      <t xml:space="preserve">(t/DBO) </t>
    </r>
    <r>
      <rPr>
        <vertAlign val="superscript"/>
        <sz val="16"/>
        <color theme="4" tint="0.79995117038483843"/>
        <rFont val="Calibri (Corpo)"/>
      </rPr>
      <t>1/3</t>
    </r>
    <r>
      <rPr>
        <sz val="16"/>
        <color theme="1"/>
        <rFont val="BSWZMQ+TimesNewRoman"/>
      </rPr>
      <t xml:space="preserve"> </t>
    </r>
  </si>
  <si>
    <t>b =</t>
  </si>
  <si>
    <t>m =</t>
  </si>
  <si>
    <t>L =</t>
  </si>
  <si>
    <t>K1 =</t>
  </si>
  <si>
    <t>mg/L</t>
  </si>
  <si>
    <r>
      <t>dia</t>
    </r>
    <r>
      <rPr>
        <vertAlign val="superscript"/>
        <sz val="16"/>
        <color theme="4" tint="-0.499984740745262"/>
        <rFont val="Calibri (Corpo)"/>
      </rPr>
      <t>-1</t>
    </r>
  </si>
  <si>
    <t>t Corrigido (dias)</t>
  </si>
  <si>
    <t>DBO - Equação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</si>
</sst>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2"/>
      <color theme="4" tint="0.7999816888943144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scheme val="minor"/>
    </font>
    <font>
      <sz val="12"/>
      <color theme="1"/>
      <name val="BSWZMQ+TimesNewRoman"/>
    </font>
    <font>
      <sz val="11"/>
      <color theme="1"/>
      <name val="GYFKGU+WPMathA"/>
    </font>
    <font>
      <sz val="14"/>
      <color theme="4" tint="0.79998168889431442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6"/>
      <color theme="4" tint="0.79998168889431442"/>
      <name val="Calibri"/>
      <family val="2"/>
      <scheme val="minor"/>
    </font>
    <font>
      <vertAlign val="superscript"/>
      <sz val="16"/>
      <color theme="4" tint="0.79995117038483843"/>
      <name val="Calibri (Corpo)"/>
    </font>
    <font>
      <sz val="16"/>
      <color theme="1"/>
      <name val="BSWZMQ+TimesNewRoman"/>
    </font>
    <font>
      <b/>
      <sz val="16"/>
      <color theme="4" tint="0.7999816888943144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perscript"/>
      <sz val="16"/>
      <color theme="4" tint="-0.499984740745262"/>
      <name val="Calibri (Corpo)"/>
    </font>
    <font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right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3" fillId="0" borderId="0" xfId="0" applyFont="1" applyAlignment="1">
      <alignment horizontal="center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2" fontId="0" fillId="0" borderId="0" xfId="0" applyNumberFormat="1"/>
    <xf numFmtId="2" fontId="9" fillId="3" borderId="0" xfId="0" applyNumberFormat="1" applyFont="1" applyFill="1"/>
    <xf numFmtId="0" fontId="3" fillId="0" borderId="0" xfId="0" applyFont="1" applyAlignment="1">
      <alignment horizontal="right"/>
    </xf>
    <xf numFmtId="2" fontId="10" fillId="2" borderId="0" xfId="0" applyNumberFormat="1" applyFont="1" applyFill="1" applyAlignment="1">
      <alignment horizontal="right"/>
    </xf>
    <xf numFmtId="2" fontId="8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17" fillId="0" borderId="0" xfId="0" applyFont="1"/>
    <xf numFmtId="0" fontId="2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</cellXfs>
  <cellStyles count="3">
    <cellStyle name="Hiperlink" xfId="1" builtinId="8" hidden="1"/>
    <cellStyle name="Hiperlink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'Dados Laboratoriais e Gráfico'!$A$3:$A$11</c:f>
              <c:numCache>
                <c:formatCode>General</c:formatCode>
                <c:ptCount val="9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7.0</c:v>
                </c:pt>
                <c:pt idx="7">
                  <c:v>10.0</c:v>
                </c:pt>
                <c:pt idx="8">
                  <c:v>15.0</c:v>
                </c:pt>
              </c:numCache>
            </c:numRef>
          </c:xVal>
          <c:yVal>
            <c:numRef>
              <c:f>'Dados Laboratoriais e Gráfico'!$B$3:$B$11</c:f>
              <c:numCache>
                <c:formatCode>General</c:formatCode>
                <c:ptCount val="9"/>
                <c:pt idx="0">
                  <c:v>5.0</c:v>
                </c:pt>
                <c:pt idx="1">
                  <c:v>20.0</c:v>
                </c:pt>
                <c:pt idx="2">
                  <c:v>90.0</c:v>
                </c:pt>
                <c:pt idx="3">
                  <c:v>160.0</c:v>
                </c:pt>
                <c:pt idx="4">
                  <c:v>200.0</c:v>
                </c:pt>
                <c:pt idx="5">
                  <c:v>220.0</c:v>
                </c:pt>
                <c:pt idx="6">
                  <c:v>260.0</c:v>
                </c:pt>
                <c:pt idx="7">
                  <c:v>285.0</c:v>
                </c:pt>
                <c:pt idx="8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954592"/>
        <c:axId val="-2129946432"/>
      </c:scatterChart>
      <c:valAx>
        <c:axId val="-212995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</a:t>
                </a:r>
                <a:r>
                  <a:rPr lang="pt-BR" baseline="0"/>
                  <a:t>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946432"/>
        <c:crosses val="autoZero"/>
        <c:crossBetween val="midCat"/>
      </c:valAx>
      <c:valAx>
        <c:axId val="-2129946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95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'Dados Laboratoriais e Gráfico'!$A$3:$A$11</c:f>
              <c:numCache>
                <c:formatCode>General</c:formatCode>
                <c:ptCount val="9"/>
                <c:pt idx="0">
                  <c:v>0.5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7.0</c:v>
                </c:pt>
                <c:pt idx="7">
                  <c:v>10.0</c:v>
                </c:pt>
                <c:pt idx="8">
                  <c:v>15.0</c:v>
                </c:pt>
              </c:numCache>
            </c:numRef>
          </c:xVal>
          <c:yVal>
            <c:numRef>
              <c:f>'Dados Laboratoriais e Gráfico'!$B$3:$B$11</c:f>
              <c:numCache>
                <c:formatCode>General</c:formatCode>
                <c:ptCount val="9"/>
                <c:pt idx="0">
                  <c:v>5.0</c:v>
                </c:pt>
                <c:pt idx="1">
                  <c:v>20.0</c:v>
                </c:pt>
                <c:pt idx="2">
                  <c:v>90.0</c:v>
                </c:pt>
                <c:pt idx="3">
                  <c:v>160.0</c:v>
                </c:pt>
                <c:pt idx="4">
                  <c:v>200.0</c:v>
                </c:pt>
                <c:pt idx="5">
                  <c:v>220.0</c:v>
                </c:pt>
                <c:pt idx="6">
                  <c:v>260.0</c:v>
                </c:pt>
                <c:pt idx="7">
                  <c:v>285.0</c:v>
                </c:pt>
                <c:pt idx="8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775344"/>
        <c:axId val="-2129769344"/>
      </c:scatterChart>
      <c:valAx>
        <c:axId val="-2129775344"/>
        <c:scaling>
          <c:orientation val="minMax"/>
          <c:max val="15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69344"/>
        <c:crosses val="autoZero"/>
        <c:crossBetween val="midCat"/>
        <c:majorUnit val="1.0"/>
      </c:valAx>
      <c:valAx>
        <c:axId val="-21297693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75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'Determinação de L e k1'!$B$4:$B$11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k1'!$C$4:$C$11</c:f>
              <c:numCache>
                <c:formatCode>0.00</c:formatCode>
                <c:ptCount val="8"/>
                <c:pt idx="0">
                  <c:v>20.0</c:v>
                </c:pt>
                <c:pt idx="1">
                  <c:v>90.0</c:v>
                </c:pt>
                <c:pt idx="2">
                  <c:v>160.0</c:v>
                </c:pt>
                <c:pt idx="3">
                  <c:v>200.0</c:v>
                </c:pt>
                <c:pt idx="4">
                  <c:v>220.0</c:v>
                </c:pt>
                <c:pt idx="5">
                  <c:v>260.0</c:v>
                </c:pt>
                <c:pt idx="6">
                  <c:v>285.0</c:v>
                </c:pt>
                <c:pt idx="7">
                  <c:v>320.0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738128"/>
        <c:axId val="-2129732096"/>
      </c:scatterChart>
      <c:valAx>
        <c:axId val="-2129738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Corrigido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32096"/>
        <c:crosses val="autoZero"/>
        <c:crossBetween val="midCat"/>
      </c:valAx>
      <c:valAx>
        <c:axId val="-212973209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DBO (mg/L)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38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'Dados Laboratoriais e Gráfico'!$B$2</c:f>
              <c:strCache>
                <c:ptCount val="1"/>
                <c:pt idx="0">
                  <c:v>DBO (mg/L)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00942698002444351"/>
                  <c:y val="0.235326086956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</c:trendlineLbl>
          </c:trendline>
          <c:xVal>
            <c:numRef>
              <c:f>'Determinação de L e k1'!$B$4:$B$11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k1'!$D$4:$D$11</c:f>
              <c:numCache>
                <c:formatCode>General</c:formatCode>
                <c:ptCount val="8"/>
                <c:pt idx="0">
                  <c:v>0.215443469003188</c:v>
                </c:pt>
                <c:pt idx="1">
                  <c:v>0.237126220299338</c:v>
                </c:pt>
                <c:pt idx="2">
                  <c:v>0.239570992853139</c:v>
                </c:pt>
                <c:pt idx="3">
                  <c:v>0.251984209978975</c:v>
                </c:pt>
                <c:pt idx="4">
                  <c:v>0.267265070311018</c:v>
                </c:pt>
                <c:pt idx="5">
                  <c:v>0.287832246402464</c:v>
                </c:pt>
                <c:pt idx="6">
                  <c:v>0.318405813912062</c:v>
                </c:pt>
                <c:pt idx="7">
                  <c:v>0.354034937554251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729488"/>
        <c:axId val="-2129727040"/>
      </c:scatterChart>
      <c:valAx>
        <c:axId val="-212972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Tempo Corrigido (dias)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27040"/>
        <c:crosses val="autoZero"/>
        <c:crossBetween val="midCat"/>
      </c:valAx>
      <c:valAx>
        <c:axId val="-212972704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mr-IN" sz="1400" b="0" i="0" u="none" strike="noStrike">
                    <a:effectLst/>
                  </a:rPr>
                  <a:t>(t/DBO) </a:t>
                </a:r>
                <a:r>
                  <a:rPr lang="mr-IN" sz="1400" b="0" i="0" u="none" strike="noStrike" baseline="30000">
                    <a:effectLst/>
                  </a:rPr>
                  <a:t>1/3</a:t>
                </a:r>
                <a:r>
                  <a:rPr lang="mr-IN" sz="1400" b="0" i="0" u="none" strike="noStrike">
                    <a:effectLst/>
                  </a:rPr>
                  <a:t> </a:t>
                </a:r>
                <a:endParaRPr lang="pt-BR" sz="1400" b="0" i="0" u="none" strike="noStrike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729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Comparação Modelo x Medições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'Determinação de L e k1'!$B$29</c:f>
              <c:strCache>
                <c:ptCount val="1"/>
                <c:pt idx="0">
                  <c:v>DBO (mg/L)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'Determinação de L e k1'!$A$30:$A$37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k1'!$B$30:$B$37</c:f>
              <c:numCache>
                <c:formatCode>0</c:formatCode>
                <c:ptCount val="8"/>
                <c:pt idx="0">
                  <c:v>20.0</c:v>
                </c:pt>
                <c:pt idx="1">
                  <c:v>90.0</c:v>
                </c:pt>
                <c:pt idx="2">
                  <c:v>160.0</c:v>
                </c:pt>
                <c:pt idx="3">
                  <c:v>200.0</c:v>
                </c:pt>
                <c:pt idx="4">
                  <c:v>220.0</c:v>
                </c:pt>
                <c:pt idx="5">
                  <c:v>260.0</c:v>
                </c:pt>
                <c:pt idx="6">
                  <c:v>285.0</c:v>
                </c:pt>
                <c:pt idx="7">
                  <c:v>320.0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'Determinação de L e k1'!$C$29</c:f>
              <c:strCache>
                <c:ptCount val="1"/>
                <c:pt idx="0">
                  <c:v>DBO - Equação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'Determinação de L e k1'!$A$30:$A$37</c:f>
              <c:numCache>
                <c:formatCode>General</c:formatCode>
                <c:ptCount val="8"/>
                <c:pt idx="0">
                  <c:v>0.2</c:v>
                </c:pt>
                <c:pt idx="1">
                  <c:v>1.2</c:v>
                </c:pt>
                <c:pt idx="2">
                  <c:v>2.2</c:v>
                </c:pt>
                <c:pt idx="3">
                  <c:v>3.2</c:v>
                </c:pt>
                <c:pt idx="4">
                  <c:v>4.2</c:v>
                </c:pt>
                <c:pt idx="5">
                  <c:v>6.2</c:v>
                </c:pt>
                <c:pt idx="6">
                  <c:v>9.2</c:v>
                </c:pt>
                <c:pt idx="7">
                  <c:v>14.2</c:v>
                </c:pt>
              </c:numCache>
            </c:numRef>
          </c:xVal>
          <c:yVal>
            <c:numRef>
              <c:f>'Determinação de L e k1'!$C$30:$C$37</c:f>
              <c:numCache>
                <c:formatCode>0.00</c:formatCode>
                <c:ptCount val="8"/>
                <c:pt idx="0">
                  <c:v>17.92383387698938</c:v>
                </c:pt>
                <c:pt idx="1">
                  <c:v>94.56303332978999</c:v>
                </c:pt>
                <c:pt idx="2">
                  <c:v>153.33388041611</c:v>
                </c:pt>
                <c:pt idx="3">
                  <c:v>198.4023635409995</c:v>
                </c:pt>
                <c:pt idx="4">
                  <c:v>232.9631750977084</c:v>
                </c:pt>
                <c:pt idx="5">
                  <c:v>279.7900150076776</c:v>
                </c:pt>
                <c:pt idx="6">
                  <c:v>316.4921635878606</c:v>
                </c:pt>
                <c:pt idx="7">
                  <c:v>338.6431043828403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679600"/>
        <c:axId val="-2129676304"/>
      </c:scatterChart>
      <c:valAx>
        <c:axId val="-2129679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676304"/>
        <c:crosses val="autoZero"/>
        <c:crossBetween val="midCat"/>
      </c:valAx>
      <c:valAx>
        <c:axId val="-212967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2129679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777752</xdr:colOff>
      <xdr:row>0</xdr:row>
      <xdr:rowOff>0</xdr:rowOff>
    </xdr:from>
    <xdr:to>
      <xdr:col>9</xdr:col>
      <xdr:colOff>523752</xdr:colOff>
      <xdr:row>16</xdr:row>
      <xdr:rowOff>111445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101601</xdr:rowOff>
    </xdr:from>
    <xdr:to>
      <xdr:col>9</xdr:col>
      <xdr:colOff>711200</xdr:colOff>
      <xdr:row>27</xdr:row>
      <xdr:rowOff>108075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00" y="101601"/>
          <a:ext cx="8001000" cy="54928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79252</xdr:colOff>
      <xdr:row>11</xdr:row>
      <xdr:rowOff>139700</xdr:rowOff>
    </xdr:from>
    <xdr:to>
      <xdr:col>3</xdr:col>
      <xdr:colOff>800100</xdr:colOff>
      <xdr:row>24</xdr:row>
      <xdr:rowOff>165100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88900</xdr:colOff>
      <xdr:row>11</xdr:row>
      <xdr:rowOff>127001</xdr:rowOff>
    </xdr:from>
    <xdr:to>
      <xdr:col>11</xdr:col>
      <xdr:colOff>190500</xdr:colOff>
      <xdr:row>24</xdr:row>
      <xdr:rowOff>177801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266700</xdr:colOff>
      <xdr:row>11</xdr:row>
      <xdr:rowOff>101601</xdr:rowOff>
    </xdr:from>
    <xdr:to>
      <xdr:col>18</xdr:col>
      <xdr:colOff>647700</xdr:colOff>
      <xdr:row>24</xdr:row>
      <xdr:rowOff>139701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12700</xdr:colOff>
      <xdr:row>25</xdr:row>
      <xdr:rowOff>228600</xdr:rowOff>
    </xdr:from>
    <xdr:to>
      <xdr:col>10</xdr:col>
      <xdr:colOff>762000</xdr:colOff>
      <xdr:row>38</xdr:row>
      <xdr:rowOff>127000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="118" zoomScaleNormal="129" zoomScalePageLayoutView="129" workbookViewId="0">
      <selection activeCell="F18" sqref="F18"/>
    </sheetView>
  </sheetViews>
  <sheetFormatPr baseColWidth="10" defaultRowHeight="16" x14ac:dyDescent="0.2"/>
  <cols>
    <col min="1" max="1" width="17.83203125" customWidth="1"/>
    <col min="2" max="2" width="15.83203125" customWidth="1"/>
  </cols>
  <sheetData>
    <row r="1" spans="1:2" x14ac:dyDescent="0.2">
      <c r="A1" s="20" t="s">
        <v>0</v>
      </c>
      <c r="B1" s="20"/>
    </row>
    <row r="2" spans="1:2" x14ac:dyDescent="0.2">
      <c r="A2" s="1" t="s">
        <v>1</v>
      </c>
      <c r="B2" s="1" t="s">
        <v>2</v>
      </c>
    </row>
    <row r="3" spans="1:2" x14ac:dyDescent="0.2">
      <c r="A3">
        <f>1/2</f>
        <v>0.5</v>
      </c>
      <c r="B3">
        <v>5</v>
      </c>
    </row>
    <row r="4" spans="1:2" x14ac:dyDescent="0.2">
      <c r="A4">
        <v>1</v>
      </c>
      <c r="B4">
        <v>20</v>
      </c>
    </row>
    <row r="5" spans="1:2" x14ac:dyDescent="0.2">
      <c r="A5">
        <v>2</v>
      </c>
      <c r="B5">
        <v>90</v>
      </c>
    </row>
    <row r="6" spans="1:2" x14ac:dyDescent="0.2">
      <c r="A6">
        <v>3</v>
      </c>
      <c r="B6">
        <v>160</v>
      </c>
    </row>
    <row r="7" spans="1:2" x14ac:dyDescent="0.2">
      <c r="A7">
        <v>4</v>
      </c>
      <c r="B7">
        <v>200</v>
      </c>
    </row>
    <row r="8" spans="1:2" x14ac:dyDescent="0.2">
      <c r="A8">
        <v>5</v>
      </c>
      <c r="B8">
        <v>220</v>
      </c>
    </row>
    <row r="9" spans="1:2" x14ac:dyDescent="0.2">
      <c r="A9">
        <v>7</v>
      </c>
      <c r="B9">
        <v>260</v>
      </c>
    </row>
    <row r="10" spans="1:2" x14ac:dyDescent="0.2">
      <c r="A10">
        <v>10</v>
      </c>
      <c r="B10">
        <v>285</v>
      </c>
    </row>
    <row r="11" spans="1:2" x14ac:dyDescent="0.2">
      <c r="A11">
        <v>15</v>
      </c>
      <c r="B11">
        <v>320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A32"/>
  <sheetViews>
    <sheetView zoomScale="57" workbookViewId="0">
      <selection activeCell="O27" sqref="O27"/>
    </sheetView>
  </sheetViews>
  <sheetFormatPr baseColWidth="10" defaultRowHeight="16" x14ac:dyDescent="0.2"/>
  <sheetData>
    <row r="30" spans="1:1" ht="26" x14ac:dyDescent="0.3">
      <c r="A30" s="3" t="s">
        <v>5</v>
      </c>
    </row>
    <row r="31" spans="1:1" ht="26" x14ac:dyDescent="0.3">
      <c r="A31" s="3" t="s">
        <v>3</v>
      </c>
    </row>
    <row r="32" spans="1:1" ht="26" x14ac:dyDescent="0.3">
      <c r="A32" s="3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75" zoomScaleNormal="67" zoomScalePageLayoutView="67" workbookViewId="0">
      <selection activeCell="Q30" sqref="Q30"/>
    </sheetView>
  </sheetViews>
  <sheetFormatPr baseColWidth="10" defaultRowHeight="21" x14ac:dyDescent="0.25"/>
  <cols>
    <col min="1" max="1" width="17.33203125" style="2" customWidth="1"/>
    <col min="2" max="2" width="25.83203125" style="2" bestFit="1" customWidth="1"/>
    <col min="3" max="3" width="18" style="17" customWidth="1"/>
    <col min="4" max="4" width="15.6640625" style="2" customWidth="1"/>
    <col min="5" max="5" width="4.83203125" customWidth="1"/>
    <col min="6" max="6" width="10.83203125" customWidth="1"/>
    <col min="12" max="12" width="10.6640625" customWidth="1"/>
    <col min="13" max="13" width="5.1640625" bestFit="1" customWidth="1"/>
    <col min="14" max="14" width="9.1640625" bestFit="1" customWidth="1"/>
    <col min="15" max="15" width="3" customWidth="1"/>
    <col min="17" max="17" width="10.83203125" style="12"/>
  </cols>
  <sheetData>
    <row r="1" spans="1:18" x14ac:dyDescent="0.25">
      <c r="A1" s="21" t="s">
        <v>6</v>
      </c>
      <c r="B1" s="21"/>
      <c r="C1" s="21"/>
      <c r="D1" s="21"/>
      <c r="F1" s="2" t="s">
        <v>12</v>
      </c>
      <c r="H1" s="2">
        <v>0.8</v>
      </c>
      <c r="I1" s="2" t="s">
        <v>19</v>
      </c>
    </row>
    <row r="2" spans="1:18" ht="24" x14ac:dyDescent="0.25">
      <c r="A2" s="7" t="s">
        <v>1</v>
      </c>
      <c r="B2" s="7" t="s">
        <v>7</v>
      </c>
      <c r="C2" s="15" t="s">
        <v>2</v>
      </c>
      <c r="D2" s="7" t="s">
        <v>20</v>
      </c>
      <c r="F2" s="8" t="s">
        <v>8</v>
      </c>
    </row>
    <row r="3" spans="1:18" x14ac:dyDescent="0.25">
      <c r="A3" s="2">
        <f>1/2</f>
        <v>0.5</v>
      </c>
      <c r="B3" s="9" t="s">
        <v>18</v>
      </c>
      <c r="C3" s="17">
        <v>5</v>
      </c>
      <c r="D3" s="9" t="s">
        <v>18</v>
      </c>
      <c r="F3" s="19" t="s">
        <v>9</v>
      </c>
      <c r="J3" s="4"/>
    </row>
    <row r="4" spans="1:18" x14ac:dyDescent="0.25">
      <c r="A4" s="2">
        <v>1</v>
      </c>
      <c r="B4" s="2">
        <f>A4-$H$1</f>
        <v>0.19999999999999996</v>
      </c>
      <c r="C4" s="17">
        <v>20</v>
      </c>
      <c r="D4" s="2">
        <f>(B4/C4)^(1/3)</f>
        <v>0.21544346900318834</v>
      </c>
      <c r="F4" s="19" t="s">
        <v>17</v>
      </c>
      <c r="J4" s="4"/>
    </row>
    <row r="5" spans="1:18" x14ac:dyDescent="0.25">
      <c r="A5" s="2">
        <v>2</v>
      </c>
      <c r="B5" s="2">
        <f t="shared" ref="B5:B11" si="0">A5-$H$1</f>
        <v>1.2</v>
      </c>
      <c r="C5" s="17">
        <v>90</v>
      </c>
      <c r="D5" s="2">
        <f t="shared" ref="D5:D11" si="1">(B5/C5)^(1/3)</f>
        <v>0.23712622029933755</v>
      </c>
      <c r="F5" s="19" t="s">
        <v>16</v>
      </c>
    </row>
    <row r="6" spans="1:18" x14ac:dyDescent="0.25">
      <c r="A6" s="2">
        <v>3</v>
      </c>
      <c r="B6" s="2">
        <f t="shared" si="0"/>
        <v>2.2000000000000002</v>
      </c>
      <c r="C6" s="17">
        <v>160</v>
      </c>
      <c r="D6" s="2">
        <f t="shared" si="1"/>
        <v>0.23957099285313924</v>
      </c>
      <c r="F6" s="19" t="s">
        <v>10</v>
      </c>
      <c r="J6" s="4"/>
    </row>
    <row r="7" spans="1:18" x14ac:dyDescent="0.25">
      <c r="A7" s="2">
        <v>4</v>
      </c>
      <c r="B7" s="2">
        <f t="shared" si="0"/>
        <v>3.2</v>
      </c>
      <c r="C7" s="17">
        <v>200</v>
      </c>
      <c r="D7" s="2">
        <f t="shared" si="1"/>
        <v>0.25198420997897464</v>
      </c>
      <c r="F7" s="19" t="s">
        <v>11</v>
      </c>
      <c r="M7" s="11" t="s">
        <v>21</v>
      </c>
      <c r="N7" s="10">
        <v>0.2215</v>
      </c>
      <c r="P7" s="11" t="s">
        <v>23</v>
      </c>
      <c r="Q7" s="13">
        <f>1/(6*N8*(N7^2))</f>
        <v>346.63723577880012</v>
      </c>
      <c r="R7" s="10" t="s">
        <v>25</v>
      </c>
    </row>
    <row r="8" spans="1:18" ht="24" x14ac:dyDescent="0.25">
      <c r="A8" s="2">
        <v>5</v>
      </c>
      <c r="B8" s="2">
        <f t="shared" si="0"/>
        <v>4.2</v>
      </c>
      <c r="C8" s="17">
        <v>220</v>
      </c>
      <c r="D8" s="2">
        <f t="shared" si="1"/>
        <v>0.26726507031101832</v>
      </c>
      <c r="F8" s="19" t="s">
        <v>15</v>
      </c>
      <c r="J8" s="4"/>
      <c r="M8" s="11" t="s">
        <v>22</v>
      </c>
      <c r="N8" s="10">
        <v>9.7999999999999997E-3</v>
      </c>
      <c r="P8" s="11" t="s">
        <v>24</v>
      </c>
      <c r="Q8" s="13">
        <f>6*N8/N7</f>
        <v>0.26546275395033858</v>
      </c>
      <c r="R8" s="10" t="s">
        <v>26</v>
      </c>
    </row>
    <row r="9" spans="1:18" x14ac:dyDescent="0.25">
      <c r="A9" s="2">
        <v>7</v>
      </c>
      <c r="B9" s="2">
        <f t="shared" si="0"/>
        <v>6.2</v>
      </c>
      <c r="C9" s="17">
        <v>260</v>
      </c>
      <c r="D9" s="2">
        <f t="shared" si="1"/>
        <v>0.28783224640246358</v>
      </c>
      <c r="F9" s="19" t="s">
        <v>13</v>
      </c>
    </row>
    <row r="10" spans="1:18" x14ac:dyDescent="0.25">
      <c r="A10" s="2">
        <v>10</v>
      </c>
      <c r="B10" s="2">
        <f t="shared" si="0"/>
        <v>9.1999999999999993</v>
      </c>
      <c r="C10" s="17">
        <v>285</v>
      </c>
      <c r="D10" s="2">
        <f t="shared" si="1"/>
        <v>0.31840581391206224</v>
      </c>
      <c r="F10" s="19" t="s">
        <v>14</v>
      </c>
      <c r="J10" s="4"/>
    </row>
    <row r="11" spans="1:18" x14ac:dyDescent="0.25">
      <c r="A11" s="2">
        <v>15</v>
      </c>
      <c r="B11" s="2">
        <f t="shared" si="0"/>
        <v>14.2</v>
      </c>
      <c r="C11" s="17">
        <v>320</v>
      </c>
      <c r="D11" s="2">
        <f t="shared" si="1"/>
        <v>0.35403493755425069</v>
      </c>
    </row>
    <row r="12" spans="1:18" x14ac:dyDescent="0.25">
      <c r="J12" s="5"/>
    </row>
    <row r="14" spans="1:18" x14ac:dyDescent="0.25">
      <c r="J14" s="5"/>
    </row>
    <row r="16" spans="1:18" x14ac:dyDescent="0.25">
      <c r="J16" s="4"/>
    </row>
    <row r="18" spans="1:10" x14ac:dyDescent="0.25">
      <c r="J18" s="5"/>
    </row>
    <row r="20" spans="1:10" x14ac:dyDescent="0.25">
      <c r="J20" s="5"/>
    </row>
    <row r="22" spans="1:10" x14ac:dyDescent="0.25">
      <c r="J22" s="4"/>
    </row>
    <row r="29" spans="1:10" x14ac:dyDescent="0.25">
      <c r="A29" s="6" t="s">
        <v>27</v>
      </c>
      <c r="B29" s="6" t="s">
        <v>2</v>
      </c>
      <c r="C29" s="16" t="s">
        <v>28</v>
      </c>
    </row>
    <row r="30" spans="1:10" x14ac:dyDescent="0.25">
      <c r="A30" s="14">
        <v>0.19999999999999996</v>
      </c>
      <c r="B30" s="18">
        <v>20</v>
      </c>
      <c r="C30" s="17">
        <f>$Q$7*(1-EXP(-$Q$8*A30))</f>
        <v>17.923833876989384</v>
      </c>
    </row>
    <row r="31" spans="1:10" x14ac:dyDescent="0.25">
      <c r="A31" s="2">
        <v>1.2</v>
      </c>
      <c r="B31" s="18">
        <v>90</v>
      </c>
      <c r="C31" s="17">
        <f t="shared" ref="C31:C37" si="2">$Q$7*(1-EXP(-$Q$8*A31))</f>
        <v>94.563033329789988</v>
      </c>
    </row>
    <row r="32" spans="1:10" x14ac:dyDescent="0.25">
      <c r="A32" s="2">
        <v>2.2000000000000002</v>
      </c>
      <c r="B32" s="18">
        <v>160</v>
      </c>
      <c r="C32" s="17">
        <f t="shared" si="2"/>
        <v>153.33388041610991</v>
      </c>
    </row>
    <row r="33" spans="1:3" x14ac:dyDescent="0.25">
      <c r="A33" s="2">
        <v>3.2</v>
      </c>
      <c r="B33" s="18">
        <v>200</v>
      </c>
      <c r="C33" s="17">
        <f t="shared" si="2"/>
        <v>198.40236354099952</v>
      </c>
    </row>
    <row r="34" spans="1:3" x14ac:dyDescent="0.25">
      <c r="A34" s="2">
        <v>4.2</v>
      </c>
      <c r="B34" s="18">
        <v>220</v>
      </c>
      <c r="C34" s="17">
        <f t="shared" si="2"/>
        <v>232.96317509770844</v>
      </c>
    </row>
    <row r="35" spans="1:3" x14ac:dyDescent="0.25">
      <c r="A35" s="2">
        <v>6.2</v>
      </c>
      <c r="B35" s="18">
        <v>260</v>
      </c>
      <c r="C35" s="17">
        <f t="shared" si="2"/>
        <v>279.7900150076776</v>
      </c>
    </row>
    <row r="36" spans="1:3" x14ac:dyDescent="0.25">
      <c r="A36" s="2">
        <v>9.1999999999999993</v>
      </c>
      <c r="B36" s="18">
        <v>285</v>
      </c>
      <c r="C36" s="17">
        <f t="shared" si="2"/>
        <v>316.4921635878606</v>
      </c>
    </row>
    <row r="37" spans="1:3" x14ac:dyDescent="0.25">
      <c r="A37" s="2">
        <v>14.2</v>
      </c>
      <c r="B37" s="18">
        <v>320</v>
      </c>
      <c r="C37" s="17">
        <f t="shared" si="2"/>
        <v>338.64310438284031</v>
      </c>
    </row>
  </sheetData>
  <mergeCells count="1">
    <mergeCell ref="A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Dados Laboratoriais e Gráfico</vt:lpstr>
      <vt:lpstr>Lag time</vt:lpstr>
      <vt:lpstr>Determinação de L e 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Microsoft Office</dc:creator>
  <cp:lastModifiedBy>Emílio G F Mercuri</cp:lastModifiedBy>
  <dcterms:created xsi:type="dcterms:W3CDTF">2017-04-16T16:09:21Z</dcterms:created>
  <dcterms:modified xsi:type="dcterms:W3CDTF">2019-04-29T01:07:55Z</dcterms:modified>
</cp:coreProperties>
</file>